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9735" activeTab="0"/>
  </bookViews>
  <sheets>
    <sheet name="Budget 2018-2019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<sst xmlns="http://schemas.openxmlformats.org/spreadsheetml/2006/main" count="100" uniqueCount="71">
  <si>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 xml:space="preserve"> </t>
  </si>
  <si>
    <t xml:space="preserve">    UNITED CHURCH OF LUDLOW</t>
  </si>
  <si>
    <t>PROPOSED  BUDGET</t>
  </si>
  <si>
    <t>PROPOSED</t>
  </si>
  <si>
    <t>BUDGET</t>
  </si>
  <si>
    <t>FY</t>
  </si>
  <si>
    <t>ACTUAL</t>
  </si>
  <si>
    <t>PERCENT</t>
  </si>
  <si>
    <t>INCOME</t>
  </si>
  <si>
    <t>CHURCH USAGE</t>
  </si>
  <si>
    <t>INTEREST</t>
  </si>
  <si>
    <t>OFFERINGS</t>
  </si>
  <si>
    <t xml:space="preserve">     Estimates of Giving</t>
  </si>
  <si>
    <t xml:space="preserve">     Other Genl Fund Offerings</t>
  </si>
  <si>
    <t xml:space="preserve">     Sunday School</t>
  </si>
  <si>
    <t>TOTAL INCOME:</t>
  </si>
  <si>
    <t>DISBURSEMENTS</t>
  </si>
  <si>
    <t>BENEVOLENCE/MISSIONS</t>
  </si>
  <si>
    <t xml:space="preserve">     Mission Outreach</t>
  </si>
  <si>
    <t xml:space="preserve">     Discretionary Fund</t>
  </si>
  <si>
    <t xml:space="preserve">     Methodist Apportionment</t>
  </si>
  <si>
    <t xml:space="preserve">     UCC Per Cap</t>
  </si>
  <si>
    <t>Total Benevolence/Missions:</t>
  </si>
  <si>
    <t>INSURANCE</t>
  </si>
  <si>
    <t>OVERHEAD</t>
  </si>
  <si>
    <t xml:space="preserve">     Advertising &amp; PR</t>
  </si>
  <si>
    <t xml:space="preserve">     Office Copier/Contract</t>
  </si>
  <si>
    <t xml:space="preserve">     Postage</t>
  </si>
  <si>
    <t xml:space="preserve">     Telephone/TDS.net</t>
  </si>
  <si>
    <t>Total Overhead Expenses:</t>
  </si>
  <si>
    <t>PAYROLL &amp; BENEFITS</t>
  </si>
  <si>
    <t xml:space="preserve">     Pastors Salary Package  </t>
  </si>
  <si>
    <t xml:space="preserve">          Salary</t>
  </si>
  <si>
    <t xml:space="preserve">          Housing Allowance</t>
  </si>
  <si>
    <t xml:space="preserve">          Conference Costs</t>
  </si>
  <si>
    <t xml:space="preserve">          Education</t>
  </si>
  <si>
    <t xml:space="preserve">          Travel Allowance</t>
  </si>
  <si>
    <t>Total Pastors Package:</t>
  </si>
  <si>
    <t xml:space="preserve">     Secretarial Services</t>
  </si>
  <si>
    <t xml:space="preserve">     Cleaning Services</t>
  </si>
  <si>
    <t xml:space="preserve">     Supply Pastor</t>
  </si>
  <si>
    <t>Total Payroll &amp; Benefits:</t>
  </si>
  <si>
    <t xml:space="preserve"> PROPOSED  BUDGET (Cont'd)</t>
  </si>
  <si>
    <t>DISBURSEMENTS (CONT'D)</t>
  </si>
  <si>
    <t>REPAIRS &amp; MAINTENANCE</t>
  </si>
  <si>
    <t>UTILITIES, CHURCH</t>
  </si>
  <si>
    <t xml:space="preserve">     Electricity</t>
  </si>
  <si>
    <t xml:space="preserve">     Water/Sewer</t>
  </si>
  <si>
    <t>Total Church Utilities:</t>
  </si>
  <si>
    <t>PROGRAMS</t>
  </si>
  <si>
    <t xml:space="preserve">     Christian Education</t>
  </si>
  <si>
    <t xml:space="preserve">     Choir &amp; Music</t>
  </si>
  <si>
    <t xml:space="preserve">     Worship Supplies</t>
  </si>
  <si>
    <t xml:space="preserve">     Flowers</t>
  </si>
  <si>
    <t>Total Programs:</t>
  </si>
  <si>
    <t>FUND RAISING</t>
  </si>
  <si>
    <t xml:space="preserve">     Organist/Pianist</t>
  </si>
  <si>
    <t xml:space="preserve">     Flower Fund</t>
  </si>
  <si>
    <t xml:space="preserve">     Supplies &amp; Expenses</t>
  </si>
  <si>
    <t xml:space="preserve">     Card Ministry</t>
  </si>
  <si>
    <t xml:space="preserve">     Propane </t>
  </si>
  <si>
    <t xml:space="preserve">     Oil   </t>
  </si>
  <si>
    <t>TOTAL BUDGETED DISBURSEMENTS:</t>
  </si>
  <si>
    <t>TOTAL BUDGETED INCOME:</t>
  </si>
  <si>
    <t xml:space="preserve">     Lait Conference Costs</t>
  </si>
  <si>
    <t>PROJECTED NET LOSS 2016-2017</t>
  </si>
  <si>
    <t>10/17-9/18</t>
  </si>
  <si>
    <t xml:space="preserve">     Supply Pastor, mileage</t>
  </si>
  <si>
    <t>October 1, 2018 thru September 30, 2019</t>
  </si>
  <si>
    <t>10/18-9/19</t>
  </si>
  <si>
    <t xml:space="preserve">          Withholding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</si>
</sst>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9" fontId="8" fillId="0" borderId="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9" fontId="0" fillId="0" borderId="11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9" fontId="6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0" fontId="5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/>
      <protection locked="0"/>
    </xf>
    <xf numFmtId="3" fontId="51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37">
      <selection activeCell="A94" sqref="A94"/>
    </sheetView>
  </sheetViews>
  <sheetFormatPr defaultColWidth="11.421875" defaultRowHeight="12.75"/>
  <cols>
    <col min="1" max="1" width="35.57421875" style="2" customWidth="1"/>
    <col min="2" max="2" width="2.421875" style="2" customWidth="1"/>
    <col min="3" max="3" width="11.28125" style="0" customWidth="1"/>
    <col min="4" max="4" width="2.7109375" style="2" customWidth="1"/>
    <col min="5" max="5" width="10.140625" style="0" customWidth="1"/>
    <col min="6" max="6" width="2.57421875" style="2" customWidth="1"/>
    <col min="7" max="7" width="10.28125" style="0" customWidth="1"/>
    <col min="8" max="8" width="2.7109375" style="2" customWidth="1"/>
    <col min="9" max="9" width="13.00390625" style="2" customWidth="1"/>
    <col min="10" max="10" width="5.8515625" style="2" customWidth="1"/>
    <col min="11" max="11" width="11.421875" style="0" customWidth="1"/>
    <col min="12" max="12" width="10.140625" style="2" customWidth="1"/>
  </cols>
  <sheetData>
    <row r="1" spans="1:9" ht="12.75">
      <c r="A1" s="1" t="s">
        <v>0</v>
      </c>
      <c r="C1" s="2"/>
      <c r="I1" s="3" t="s">
        <v>0</v>
      </c>
    </row>
    <row r="2" spans="3:9" ht="12.75">
      <c r="C2" s="2"/>
      <c r="I2" s="3"/>
    </row>
    <row r="3" spans="1:10" ht="18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8.75">
      <c r="A4" s="7" t="s">
        <v>2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>
      <c r="A5" s="8" t="s">
        <v>68</v>
      </c>
      <c r="B5" s="5"/>
      <c r="C5" s="5"/>
      <c r="D5" s="5"/>
      <c r="E5" s="5"/>
      <c r="F5" s="5"/>
      <c r="G5" s="5"/>
      <c r="H5" s="5"/>
      <c r="I5" s="5"/>
      <c r="J5" s="6"/>
    </row>
    <row r="6" spans="1:10" ht="14.25" customHeight="1">
      <c r="A6" s="51"/>
      <c r="B6" s="52"/>
      <c r="C6" s="52"/>
      <c r="D6" s="52"/>
      <c r="E6" s="52"/>
      <c r="F6" s="53"/>
      <c r="G6" s="53"/>
      <c r="H6" s="53"/>
      <c r="I6" s="53"/>
      <c r="J6" s="6"/>
    </row>
    <row r="7" spans="1:9" ht="15.75" customHeight="1">
      <c r="A7" s="59"/>
      <c r="C7" s="2"/>
      <c r="G7" s="33" t="s">
        <v>0</v>
      </c>
      <c r="I7" s="10" t="s">
        <v>3</v>
      </c>
    </row>
    <row r="8" spans="3:9" ht="15.75" customHeight="1">
      <c r="C8" s="10" t="s">
        <v>4</v>
      </c>
      <c r="E8" s="58" t="s">
        <v>0</v>
      </c>
      <c r="G8" s="10" t="s">
        <v>4</v>
      </c>
      <c r="I8" s="10" t="s">
        <v>4</v>
      </c>
    </row>
    <row r="9" spans="1:9" ht="14.25" customHeight="1">
      <c r="A9" s="11"/>
      <c r="C9" s="10" t="s">
        <v>5</v>
      </c>
      <c r="E9" s="10" t="s">
        <v>6</v>
      </c>
      <c r="G9" s="11" t="s">
        <v>7</v>
      </c>
      <c r="I9" s="10" t="s">
        <v>5</v>
      </c>
    </row>
    <row r="10" spans="1:9" ht="20.25" customHeight="1">
      <c r="A10" s="12" t="s">
        <v>8</v>
      </c>
      <c r="B10" s="13"/>
      <c r="C10" s="14" t="s">
        <v>66</v>
      </c>
      <c r="D10" s="13"/>
      <c r="E10" s="14" t="s">
        <v>66</v>
      </c>
      <c r="F10" s="13"/>
      <c r="G10" s="14" t="s">
        <v>66</v>
      </c>
      <c r="H10" s="13"/>
      <c r="I10" s="14" t="s">
        <v>69</v>
      </c>
    </row>
    <row r="11" spans="1:9" ht="12.75">
      <c r="A11" s="11" t="s">
        <v>9</v>
      </c>
      <c r="C11" s="15">
        <v>500</v>
      </c>
      <c r="E11" s="17">
        <v>400</v>
      </c>
      <c r="G11" s="16">
        <f>+E11/C11</f>
        <v>0.8</v>
      </c>
      <c r="I11" s="17">
        <v>300</v>
      </c>
    </row>
    <row r="12" spans="1:9" ht="12.75">
      <c r="A12" s="11" t="s">
        <v>10</v>
      </c>
      <c r="C12" s="2">
        <v>15</v>
      </c>
      <c r="E12" s="17">
        <v>15</v>
      </c>
      <c r="G12" s="16">
        <f>+E12/C12</f>
        <v>1</v>
      </c>
      <c r="I12" s="17">
        <v>15</v>
      </c>
    </row>
    <row r="13" spans="1:9" ht="12.75">
      <c r="A13" s="11" t="s">
        <v>11</v>
      </c>
      <c r="C13" s="15"/>
      <c r="E13" s="17"/>
      <c r="G13" s="16"/>
      <c r="I13" s="18"/>
    </row>
    <row r="14" spans="1:9" ht="12.75">
      <c r="A14" s="2" t="s">
        <v>12</v>
      </c>
      <c r="C14" s="15">
        <v>50000</v>
      </c>
      <c r="D14" s="20"/>
      <c r="E14" s="19">
        <v>52157</v>
      </c>
      <c r="F14" s="20"/>
      <c r="G14" s="21">
        <f aca="true" t="shared" si="0" ref="G14:G20">+E14/C14</f>
        <v>1.04314</v>
      </c>
      <c r="H14" s="20"/>
      <c r="I14" s="19">
        <v>53000</v>
      </c>
    </row>
    <row r="15" spans="1:9" ht="12.75">
      <c r="A15" s="2" t="s">
        <v>13</v>
      </c>
      <c r="C15" s="15">
        <v>12000</v>
      </c>
      <c r="D15" s="20"/>
      <c r="E15" s="19">
        <v>10305</v>
      </c>
      <c r="F15" s="20"/>
      <c r="G15" s="21">
        <f t="shared" si="0"/>
        <v>0.85875</v>
      </c>
      <c r="H15" s="20"/>
      <c r="I15" s="15">
        <v>11000</v>
      </c>
    </row>
    <row r="16" spans="1:9" ht="12.75">
      <c r="A16" s="2" t="s">
        <v>19</v>
      </c>
      <c r="C16" s="15">
        <v>100</v>
      </c>
      <c r="D16" s="20"/>
      <c r="E16" s="19">
        <v>340</v>
      </c>
      <c r="F16" s="20"/>
      <c r="G16" s="21">
        <f t="shared" si="0"/>
        <v>3.4</v>
      </c>
      <c r="H16" s="20"/>
      <c r="I16" s="19">
        <v>100</v>
      </c>
    </row>
    <row r="17" spans="1:9" ht="12.75">
      <c r="A17" s="2" t="s">
        <v>57</v>
      </c>
      <c r="C17" s="15">
        <v>500</v>
      </c>
      <c r="D17" s="20"/>
      <c r="E17" s="19">
        <v>520</v>
      </c>
      <c r="F17" s="20"/>
      <c r="G17" s="21">
        <f t="shared" si="0"/>
        <v>1.04</v>
      </c>
      <c r="H17" s="20"/>
      <c r="I17" s="15">
        <v>500</v>
      </c>
    </row>
    <row r="18" spans="1:9" ht="12.75">
      <c r="A18" s="2" t="s">
        <v>14</v>
      </c>
      <c r="C18" s="15">
        <v>0</v>
      </c>
      <c r="E18" s="17">
        <v>0</v>
      </c>
      <c r="G18" s="16">
        <v>0</v>
      </c>
      <c r="I18" s="17">
        <v>0</v>
      </c>
    </row>
    <row r="19" spans="1:9" ht="12.75">
      <c r="A19" s="2" t="s">
        <v>55</v>
      </c>
      <c r="C19" s="22">
        <v>600</v>
      </c>
      <c r="E19" s="22">
        <v>0</v>
      </c>
      <c r="G19" s="23">
        <f t="shared" si="0"/>
        <v>0</v>
      </c>
      <c r="I19" s="22">
        <v>600</v>
      </c>
    </row>
    <row r="20" spans="1:11" ht="12.75">
      <c r="A20" s="25" t="s">
        <v>15</v>
      </c>
      <c r="C20" s="26">
        <f>SUM(C11:C19)</f>
        <v>63715</v>
      </c>
      <c r="E20" s="32">
        <f>SUM(E11:E19)</f>
        <v>63737</v>
      </c>
      <c r="F20" s="27"/>
      <c r="G20" s="28">
        <f t="shared" si="0"/>
        <v>1.0003452876088834</v>
      </c>
      <c r="I20" s="26">
        <f>SUM(I11:I19)</f>
        <v>65515</v>
      </c>
      <c r="K20" s="29"/>
    </row>
    <row r="21" spans="3:9" ht="12.75">
      <c r="C21" s="2"/>
      <c r="E21" s="17"/>
      <c r="G21" s="2"/>
      <c r="I21" s="15"/>
    </row>
    <row r="22" spans="1:9" ht="12.75">
      <c r="A22" s="12" t="s">
        <v>16</v>
      </c>
      <c r="B22" s="13"/>
      <c r="C22" s="13"/>
      <c r="D22" s="13"/>
      <c r="E22" s="43"/>
      <c r="F22" s="13"/>
      <c r="G22" s="13"/>
      <c r="H22" s="13"/>
      <c r="I22" s="30"/>
    </row>
    <row r="23" spans="1:9" ht="12.75">
      <c r="A23" s="11" t="s">
        <v>17</v>
      </c>
      <c r="C23" s="15"/>
      <c r="E23" s="17"/>
      <c r="F23" s="27"/>
      <c r="G23" s="27"/>
      <c r="I23" s="15"/>
    </row>
    <row r="24" spans="1:9" ht="12.75">
      <c r="A24" s="2" t="s">
        <v>18</v>
      </c>
      <c r="C24" s="15">
        <v>4000</v>
      </c>
      <c r="E24" s="17">
        <v>4000</v>
      </c>
      <c r="F24" s="27"/>
      <c r="G24" s="16">
        <f>+E24/C24</f>
        <v>1</v>
      </c>
      <c r="I24" s="17">
        <v>4000</v>
      </c>
    </row>
    <row r="25" spans="1:15" ht="12.75">
      <c r="A25" s="2" t="s">
        <v>19</v>
      </c>
      <c r="C25" s="2">
        <v>300</v>
      </c>
      <c r="E25" s="17">
        <v>340</v>
      </c>
      <c r="F25" s="27"/>
      <c r="G25" s="16">
        <f>+E25/C25</f>
        <v>1.1333333333333333</v>
      </c>
      <c r="I25" s="19">
        <v>300</v>
      </c>
      <c r="J25" s="20"/>
      <c r="K25" s="19"/>
      <c r="L25" s="20"/>
      <c r="M25" s="21"/>
      <c r="N25" s="20"/>
      <c r="O25" s="19"/>
    </row>
    <row r="26" spans="1:15" ht="12.75">
      <c r="A26" s="2" t="s">
        <v>20</v>
      </c>
      <c r="C26" s="15">
        <v>200</v>
      </c>
      <c r="E26" s="17">
        <v>180</v>
      </c>
      <c r="F26" s="27"/>
      <c r="G26" s="16">
        <f>+E26/C26</f>
        <v>0.9</v>
      </c>
      <c r="I26" s="19">
        <v>200</v>
      </c>
      <c r="J26" s="20"/>
      <c r="K26" s="19"/>
      <c r="L26" s="20"/>
      <c r="M26" s="21"/>
      <c r="N26" s="20"/>
      <c r="O26" s="19"/>
    </row>
    <row r="27" spans="1:9" ht="12.75">
      <c r="A27" s="2" t="s">
        <v>21</v>
      </c>
      <c r="C27" s="22">
        <v>1200</v>
      </c>
      <c r="D27" s="31"/>
      <c r="E27" s="22">
        <v>1123</v>
      </c>
      <c r="F27" s="27"/>
      <c r="G27" s="23">
        <f>+E27/C27</f>
        <v>0.9358333333333333</v>
      </c>
      <c r="I27" s="22">
        <v>1200</v>
      </c>
    </row>
    <row r="28" spans="1:9" ht="12.75">
      <c r="A28" s="25" t="s">
        <v>22</v>
      </c>
      <c r="C28" s="26">
        <f>SUM(C24:C27)</f>
        <v>5700</v>
      </c>
      <c r="E28" s="32">
        <f>SUM(E24:E27)</f>
        <v>5643</v>
      </c>
      <c r="F28" s="27"/>
      <c r="G28" s="28">
        <f>+E28/C28</f>
        <v>0.99</v>
      </c>
      <c r="I28" s="26">
        <f>SUM(I24:I27)</f>
        <v>5700</v>
      </c>
    </row>
    <row r="29" spans="3:9" ht="12.75">
      <c r="C29" s="15"/>
      <c r="E29" s="17"/>
      <c r="G29" s="15"/>
      <c r="I29" s="15"/>
    </row>
    <row r="30" spans="1:9" ht="12.75">
      <c r="A30" s="11" t="s">
        <v>23</v>
      </c>
      <c r="C30" s="26">
        <v>7800</v>
      </c>
      <c r="E30" s="32">
        <v>6803</v>
      </c>
      <c r="F30" s="27"/>
      <c r="G30" s="28">
        <f>+E30/C30</f>
        <v>0.8721794871794872</v>
      </c>
      <c r="I30" s="26">
        <v>7500</v>
      </c>
    </row>
    <row r="31" spans="1:9" ht="12.75">
      <c r="A31" s="11" t="s">
        <v>24</v>
      </c>
      <c r="C31" s="26" t="s">
        <v>0</v>
      </c>
      <c r="E31" s="32" t="s">
        <v>0</v>
      </c>
      <c r="F31" s="27"/>
      <c r="G31" s="28" t="s">
        <v>0</v>
      </c>
      <c r="I31" s="26" t="s">
        <v>0</v>
      </c>
    </row>
    <row r="32" spans="1:9" ht="12.75">
      <c r="A32" s="2" t="s">
        <v>25</v>
      </c>
      <c r="C32" s="17">
        <v>250</v>
      </c>
      <c r="E32" s="17">
        <v>0</v>
      </c>
      <c r="F32" s="27"/>
      <c r="G32" s="16">
        <f>+E32/C32</f>
        <v>0</v>
      </c>
      <c r="I32" s="15">
        <v>250</v>
      </c>
    </row>
    <row r="33" spans="1:9" ht="12.75">
      <c r="A33" s="48" t="s">
        <v>58</v>
      </c>
      <c r="C33" s="17">
        <v>500</v>
      </c>
      <c r="E33" s="15">
        <v>715.16</v>
      </c>
      <c r="F33" s="27"/>
      <c r="G33" s="16">
        <f>+E33/C33</f>
        <v>1.43032</v>
      </c>
      <c r="I33" s="15">
        <v>725</v>
      </c>
    </row>
    <row r="34" spans="1:9" ht="12.75">
      <c r="A34" s="2" t="s">
        <v>26</v>
      </c>
      <c r="C34" s="54">
        <v>600</v>
      </c>
      <c r="E34" s="17">
        <v>205.49</v>
      </c>
      <c r="F34" s="27"/>
      <c r="G34" s="16">
        <f>+E34/C34</f>
        <v>0.34248333333333336</v>
      </c>
      <c r="I34" s="15">
        <v>400</v>
      </c>
    </row>
    <row r="35" spans="1:9" ht="12.75">
      <c r="A35" s="2" t="s">
        <v>27</v>
      </c>
      <c r="C35" s="55">
        <v>50</v>
      </c>
      <c r="D35" s="31"/>
      <c r="E35" s="24">
        <v>50</v>
      </c>
      <c r="F35" s="49"/>
      <c r="G35" s="23">
        <f>+E35/C35</f>
        <v>1</v>
      </c>
      <c r="H35" s="31"/>
      <c r="I35" s="22">
        <v>50</v>
      </c>
    </row>
    <row r="36" spans="1:9" ht="12.75">
      <c r="A36" s="25" t="s">
        <v>29</v>
      </c>
      <c r="C36" s="26">
        <f>SUM(C32:C35)</f>
        <v>1400</v>
      </c>
      <c r="E36" s="32">
        <f>SUM(E32:E35)</f>
        <v>970.65</v>
      </c>
      <c r="F36" s="27"/>
      <c r="G36" s="28">
        <f>+E36/C36</f>
        <v>0.6933214285714285</v>
      </c>
      <c r="I36" s="26">
        <f>SUM(I32:I35)</f>
        <v>1425</v>
      </c>
    </row>
    <row r="37" spans="1:9" ht="12.75">
      <c r="A37" s="11" t="s">
        <v>30</v>
      </c>
      <c r="C37" s="15"/>
      <c r="E37" s="17"/>
      <c r="F37" s="27"/>
      <c r="G37" s="27"/>
      <c r="I37" s="15"/>
    </row>
    <row r="38" spans="1:9" ht="12.75">
      <c r="A38" s="2" t="s">
        <v>31</v>
      </c>
      <c r="C38" s="15"/>
      <c r="E38" s="17"/>
      <c r="F38" s="27"/>
      <c r="G38" s="27"/>
      <c r="I38" s="15"/>
    </row>
    <row r="39" spans="1:9" ht="12.75">
      <c r="A39" s="2" t="s">
        <v>32</v>
      </c>
      <c r="C39" s="15">
        <v>4500</v>
      </c>
      <c r="E39" s="17">
        <v>4560</v>
      </c>
      <c r="F39" s="27"/>
      <c r="G39" s="16">
        <f aca="true" t="shared" si="1" ref="G39:G44">+E39/C39</f>
        <v>1.0133333333333334</v>
      </c>
      <c r="I39" s="15">
        <v>9211.29</v>
      </c>
    </row>
    <row r="40" spans="1:9" ht="12.75">
      <c r="A40" s="2" t="s">
        <v>33</v>
      </c>
      <c r="C40" s="15">
        <v>4000</v>
      </c>
      <c r="E40" s="17">
        <v>4000</v>
      </c>
      <c r="G40" s="16">
        <f t="shared" si="1"/>
        <v>1</v>
      </c>
      <c r="I40" s="15">
        <v>8080.08</v>
      </c>
    </row>
    <row r="41" spans="1:9" ht="12.75">
      <c r="A41" s="2" t="s">
        <v>70</v>
      </c>
      <c r="C41" s="15">
        <v>1500</v>
      </c>
      <c r="E41" s="17">
        <v>1440</v>
      </c>
      <c r="F41" s="27"/>
      <c r="G41" s="16">
        <f t="shared" si="1"/>
        <v>0.96</v>
      </c>
      <c r="I41" s="15">
        <v>2908.83</v>
      </c>
    </row>
    <row r="42" spans="1:9" ht="12.75">
      <c r="A42" s="2" t="s">
        <v>34</v>
      </c>
      <c r="C42" s="15">
        <v>400</v>
      </c>
      <c r="E42" s="17">
        <v>0</v>
      </c>
      <c r="F42" s="27"/>
      <c r="G42" s="16">
        <f t="shared" si="1"/>
        <v>0</v>
      </c>
      <c r="I42" s="15">
        <v>400</v>
      </c>
    </row>
    <row r="43" spans="1:9" ht="12.75">
      <c r="A43" s="2" t="s">
        <v>35</v>
      </c>
      <c r="C43" s="15">
        <v>350</v>
      </c>
      <c r="E43" s="17">
        <v>0</v>
      </c>
      <c r="F43" s="27"/>
      <c r="G43" s="16">
        <f t="shared" si="1"/>
        <v>0</v>
      </c>
      <c r="I43" s="15">
        <v>350</v>
      </c>
    </row>
    <row r="44" spans="1:9" ht="12.75">
      <c r="A44" s="2" t="s">
        <v>36</v>
      </c>
      <c r="C44" s="22">
        <v>750</v>
      </c>
      <c r="E44" s="24">
        <v>945</v>
      </c>
      <c r="F44" s="27"/>
      <c r="G44" s="23">
        <f t="shared" si="1"/>
        <v>1.26</v>
      </c>
      <c r="I44" s="22">
        <v>1600</v>
      </c>
    </row>
    <row r="45" spans="1:9" ht="12.75">
      <c r="A45" s="25" t="s">
        <v>37</v>
      </c>
      <c r="C45" s="26">
        <f>SUM(C39:C44)</f>
        <v>11500</v>
      </c>
      <c r="E45" s="32">
        <f>SUM(E39:E44)</f>
        <v>10945</v>
      </c>
      <c r="F45" s="27"/>
      <c r="G45" s="28">
        <f aca="true" t="shared" si="2" ref="G45:G52">+E45/C45</f>
        <v>0.9517391304347826</v>
      </c>
      <c r="I45" s="26">
        <f>SUM(I39:I44)</f>
        <v>22550.200000000004</v>
      </c>
    </row>
    <row r="46" spans="1:9" ht="12.75">
      <c r="A46" s="2" t="s">
        <v>38</v>
      </c>
      <c r="C46" s="15">
        <v>4800</v>
      </c>
      <c r="E46" s="17">
        <v>3875.95</v>
      </c>
      <c r="F46" s="27"/>
      <c r="G46" s="16">
        <f t="shared" si="2"/>
        <v>0.8074895833333333</v>
      </c>
      <c r="I46" s="15">
        <v>4300</v>
      </c>
    </row>
    <row r="47" spans="1:9" ht="12.75">
      <c r="A47" s="2" t="s">
        <v>56</v>
      </c>
      <c r="C47" s="15">
        <v>6000</v>
      </c>
      <c r="E47" s="17">
        <v>5500</v>
      </c>
      <c r="G47" s="16">
        <f t="shared" si="2"/>
        <v>0.9166666666666666</v>
      </c>
      <c r="I47" s="15">
        <v>6500</v>
      </c>
    </row>
    <row r="48" spans="1:9" ht="12.75">
      <c r="A48" s="2" t="s">
        <v>39</v>
      </c>
      <c r="C48" s="15">
        <v>1750</v>
      </c>
      <c r="E48" s="17">
        <v>1600</v>
      </c>
      <c r="F48" s="27"/>
      <c r="G48" s="16">
        <f t="shared" si="2"/>
        <v>0.9142857142857143</v>
      </c>
      <c r="I48" s="15">
        <v>1750</v>
      </c>
    </row>
    <row r="49" spans="1:9" ht="12.75">
      <c r="A49" s="2" t="s">
        <v>40</v>
      </c>
      <c r="C49" s="15">
        <v>4800</v>
      </c>
      <c r="E49" s="17">
        <v>4350</v>
      </c>
      <c r="G49" s="16">
        <f t="shared" si="2"/>
        <v>0.90625</v>
      </c>
      <c r="I49" s="15">
        <v>1500</v>
      </c>
    </row>
    <row r="50" spans="1:9" ht="12.75">
      <c r="A50" s="2" t="s">
        <v>67</v>
      </c>
      <c r="C50" s="15">
        <v>500</v>
      </c>
      <c r="E50" s="17">
        <v>602</v>
      </c>
      <c r="G50" s="16">
        <f t="shared" si="2"/>
        <v>1.204</v>
      </c>
      <c r="I50" s="15">
        <v>400</v>
      </c>
    </row>
    <row r="51" spans="1:9" ht="12.75">
      <c r="A51" s="2" t="s">
        <v>64</v>
      </c>
      <c r="C51" s="22">
        <v>300</v>
      </c>
      <c r="D51" s="2" t="s">
        <v>0</v>
      </c>
      <c r="E51" s="24">
        <v>0</v>
      </c>
      <c r="G51" s="23">
        <f t="shared" si="2"/>
        <v>0</v>
      </c>
      <c r="I51" s="22">
        <v>300</v>
      </c>
    </row>
    <row r="52" spans="1:9" ht="12.75">
      <c r="A52" s="25" t="s">
        <v>41</v>
      </c>
      <c r="C52" s="26">
        <f>SUM(C45:C51)</f>
        <v>29650</v>
      </c>
      <c r="E52" s="32">
        <f>SUM(E45:E51)</f>
        <v>26872.95</v>
      </c>
      <c r="F52" s="27"/>
      <c r="G52" s="28">
        <f t="shared" si="2"/>
        <v>0.9063389544688027</v>
      </c>
      <c r="I52" s="26">
        <f>SUM(I45:I51)</f>
        <v>37300.200000000004</v>
      </c>
    </row>
    <row r="54" spans="3:7" ht="12.75">
      <c r="C54" s="2"/>
      <c r="E54" s="15"/>
      <c r="G54" s="2"/>
    </row>
    <row r="55" spans="1:7" ht="12.75">
      <c r="A55" s="33"/>
      <c r="C55" s="2"/>
      <c r="E55" s="15"/>
      <c r="G55" s="2"/>
    </row>
    <row r="56" spans="1:7" ht="12.75">
      <c r="A56" s="34"/>
      <c r="C56" s="2"/>
      <c r="E56" s="15"/>
      <c r="G56" s="2"/>
    </row>
    <row r="57" spans="3:7" ht="12.75">
      <c r="C57" s="2"/>
      <c r="E57" s="2"/>
      <c r="G57" s="2"/>
    </row>
    <row r="58" spans="3:7" ht="12.75">
      <c r="C58" s="2"/>
      <c r="E58" s="2"/>
      <c r="G58" s="2"/>
    </row>
    <row r="59" spans="3:9" ht="12.75">
      <c r="C59" s="2"/>
      <c r="E59" s="15"/>
      <c r="I59" s="3" t="str">
        <f>+I1</f>
        <v> </v>
      </c>
    </row>
    <row r="60" spans="1:11" ht="15">
      <c r="A60" s="47" t="s">
        <v>42</v>
      </c>
      <c r="C60" s="47"/>
      <c r="E60" s="15"/>
      <c r="K60" s="60"/>
    </row>
    <row r="61" spans="1:9" ht="12.75">
      <c r="A61" s="62" t="s">
        <v>68</v>
      </c>
      <c r="B61" s="62"/>
      <c r="C61" s="62"/>
      <c r="D61" s="6"/>
      <c r="E61" s="35" t="s">
        <v>0</v>
      </c>
      <c r="F61" s="6"/>
      <c r="G61" s="6" t="s">
        <v>0</v>
      </c>
      <c r="H61" s="6"/>
      <c r="I61" s="6"/>
    </row>
    <row r="62" spans="3:9" ht="12.75">
      <c r="C62" s="6"/>
      <c r="D62" s="6"/>
      <c r="E62" s="35"/>
      <c r="F62" s="6"/>
      <c r="G62" s="6"/>
      <c r="H62" s="6"/>
      <c r="I62" s="6"/>
    </row>
    <row r="63" spans="3:5" ht="12.75">
      <c r="C63" s="2"/>
      <c r="E63" s="15"/>
    </row>
    <row r="64" spans="3:9" ht="12.75">
      <c r="C64" s="2"/>
      <c r="E64" s="58"/>
      <c r="G64" s="2"/>
      <c r="I64" s="10" t="s">
        <v>3</v>
      </c>
    </row>
    <row r="65" spans="1:9" ht="15">
      <c r="A65" s="11"/>
      <c r="B65" s="47"/>
      <c r="C65" s="9" t="s">
        <v>4</v>
      </c>
      <c r="E65" s="58"/>
      <c r="G65" s="10" t="s">
        <v>4</v>
      </c>
      <c r="I65" s="36" t="s">
        <v>4</v>
      </c>
    </row>
    <row r="66" spans="2:9" ht="12.75">
      <c r="B66" s="6"/>
      <c r="C66" s="9" t="s">
        <v>5</v>
      </c>
      <c r="E66" s="10" t="s">
        <v>6</v>
      </c>
      <c r="G66" s="10" t="s">
        <v>7</v>
      </c>
      <c r="I66" s="36" t="s">
        <v>5</v>
      </c>
    </row>
    <row r="67" spans="1:9" ht="13.5" thickBot="1">
      <c r="A67" s="37" t="s">
        <v>43</v>
      </c>
      <c r="B67" s="6"/>
      <c r="C67" s="14" t="s">
        <v>66</v>
      </c>
      <c r="D67" s="13"/>
      <c r="E67" s="14" t="s">
        <v>66</v>
      </c>
      <c r="F67" s="13"/>
      <c r="G67" s="14" t="s">
        <v>66</v>
      </c>
      <c r="H67" s="13"/>
      <c r="I67" s="14" t="s">
        <v>69</v>
      </c>
    </row>
    <row r="68" spans="1:9" ht="12.75">
      <c r="A68" s="10"/>
      <c r="C68" s="9"/>
      <c r="E68" s="9"/>
      <c r="G68" s="9"/>
      <c r="I68" s="9"/>
    </row>
    <row r="69" spans="1:9" ht="12.75">
      <c r="A69" s="11" t="s">
        <v>44</v>
      </c>
      <c r="C69" s="26">
        <v>1600</v>
      </c>
      <c r="E69" s="32">
        <v>1670.96</v>
      </c>
      <c r="F69" s="27"/>
      <c r="G69" s="28">
        <f>+E69/C69</f>
        <v>1.0443500000000001</v>
      </c>
      <c r="I69" s="26">
        <v>1600</v>
      </c>
    </row>
    <row r="71" spans="1:10" ht="12.75">
      <c r="A71" s="11" t="s">
        <v>45</v>
      </c>
      <c r="E71" s="44"/>
      <c r="I71" s="38"/>
      <c r="J71" s="15"/>
    </row>
    <row r="72" spans="1:9" ht="12.75">
      <c r="A72" s="2" t="s">
        <v>46</v>
      </c>
      <c r="C72" s="17">
        <v>650</v>
      </c>
      <c r="E72" s="15">
        <v>501.66</v>
      </c>
      <c r="G72" s="16">
        <f aca="true" t="shared" si="3" ref="G72:G77">+E72/C72</f>
        <v>0.7717846153846154</v>
      </c>
      <c r="I72" s="17">
        <v>650</v>
      </c>
    </row>
    <row r="73" spans="1:10" ht="12.75">
      <c r="A73" s="2" t="s">
        <v>28</v>
      </c>
      <c r="C73" s="15">
        <v>1050</v>
      </c>
      <c r="D73" s="15"/>
      <c r="E73" s="17">
        <v>1028.37</v>
      </c>
      <c r="F73" s="27"/>
      <c r="G73" s="16">
        <f t="shared" si="3"/>
        <v>0.9793999999999999</v>
      </c>
      <c r="I73" s="15">
        <v>1050</v>
      </c>
      <c r="J73" s="15"/>
    </row>
    <row r="74" spans="1:10" ht="12.75">
      <c r="A74" s="2" t="s">
        <v>60</v>
      </c>
      <c r="C74" s="15">
        <v>800</v>
      </c>
      <c r="D74" s="15"/>
      <c r="E74" s="17">
        <v>647</v>
      </c>
      <c r="F74" s="27"/>
      <c r="G74" s="16">
        <f t="shared" si="3"/>
        <v>0.80875</v>
      </c>
      <c r="I74" s="15">
        <v>800</v>
      </c>
      <c r="J74" s="15"/>
    </row>
    <row r="75" spans="1:9" ht="12.75">
      <c r="A75" s="2" t="s">
        <v>61</v>
      </c>
      <c r="C75" s="15">
        <v>3250</v>
      </c>
      <c r="E75" s="17">
        <v>4215.21</v>
      </c>
      <c r="F75" s="27"/>
      <c r="G75" s="16">
        <f t="shared" si="3"/>
        <v>1.2969876923076924</v>
      </c>
      <c r="I75" s="15">
        <v>4000</v>
      </c>
    </row>
    <row r="76" spans="1:10" ht="12.75">
      <c r="A76" s="2" t="s">
        <v>47</v>
      </c>
      <c r="C76" s="22">
        <v>480</v>
      </c>
      <c r="D76" s="15"/>
      <c r="E76" s="24">
        <v>498</v>
      </c>
      <c r="F76" s="27"/>
      <c r="G76" s="23">
        <f t="shared" si="3"/>
        <v>1.0375</v>
      </c>
      <c r="I76" s="22">
        <v>560</v>
      </c>
      <c r="J76" s="15"/>
    </row>
    <row r="77" spans="1:10" ht="12.75">
      <c r="A77" s="25" t="s">
        <v>48</v>
      </c>
      <c r="C77" s="32">
        <f>SUM(C72:C76)</f>
        <v>6230</v>
      </c>
      <c r="E77" s="32">
        <f>SUM(E72:E76)</f>
        <v>6890.24</v>
      </c>
      <c r="F77" s="27"/>
      <c r="G77" s="28">
        <f t="shared" si="3"/>
        <v>1.1059775280898876</v>
      </c>
      <c r="I77" s="32">
        <f>SUM(I72:I76)</f>
        <v>7060</v>
      </c>
      <c r="J77" s="15"/>
    </row>
    <row r="78" spans="5:10" ht="12.75">
      <c r="E78" s="44"/>
      <c r="I78" s="38"/>
      <c r="J78" s="26"/>
    </row>
    <row r="79" spans="1:9" ht="12.75">
      <c r="A79" s="11" t="s">
        <v>49</v>
      </c>
      <c r="C79" s="2"/>
      <c r="E79" s="17"/>
      <c r="G79" s="2"/>
      <c r="I79" s="17"/>
    </row>
    <row r="80" spans="1:9" ht="12.75">
      <c r="A80" s="2" t="s">
        <v>50</v>
      </c>
      <c r="C80" s="15">
        <v>150</v>
      </c>
      <c r="E80" s="17">
        <v>0</v>
      </c>
      <c r="G80" s="16">
        <f aca="true" t="shared" si="4" ref="G80:G85">+E80/C80</f>
        <v>0</v>
      </c>
      <c r="I80" s="15">
        <v>100</v>
      </c>
    </row>
    <row r="81" spans="1:9" ht="12.75">
      <c r="A81" s="2" t="s">
        <v>51</v>
      </c>
      <c r="C81" s="17">
        <v>100</v>
      </c>
      <c r="E81" s="17">
        <v>63.83</v>
      </c>
      <c r="F81" s="27"/>
      <c r="G81" s="16">
        <f t="shared" si="4"/>
        <v>0.6383</v>
      </c>
      <c r="I81" s="17">
        <v>150</v>
      </c>
    </row>
    <row r="82" spans="1:12" ht="12.75">
      <c r="A82" s="2" t="s">
        <v>53</v>
      </c>
      <c r="C82" s="17">
        <v>350</v>
      </c>
      <c r="E82" s="15">
        <v>298</v>
      </c>
      <c r="F82" s="27"/>
      <c r="G82" s="16">
        <f t="shared" si="4"/>
        <v>0.8514285714285714</v>
      </c>
      <c r="I82" s="17">
        <v>350</v>
      </c>
      <c r="L82" s="15"/>
    </row>
    <row r="83" spans="1:9" ht="12.75">
      <c r="A83" s="38" t="s">
        <v>59</v>
      </c>
      <c r="C83" s="2">
        <v>200</v>
      </c>
      <c r="E83" s="17">
        <v>0</v>
      </c>
      <c r="G83" s="16">
        <f t="shared" si="4"/>
        <v>0</v>
      </c>
      <c r="I83" s="2">
        <v>200</v>
      </c>
    </row>
    <row r="84" spans="1:9" ht="12.75">
      <c r="A84" s="2" t="s">
        <v>52</v>
      </c>
      <c r="C84" s="24">
        <v>450</v>
      </c>
      <c r="E84" s="24">
        <v>429.8</v>
      </c>
      <c r="F84" s="27"/>
      <c r="G84" s="23">
        <f t="shared" si="4"/>
        <v>0.9551111111111111</v>
      </c>
      <c r="I84" s="24">
        <v>400</v>
      </c>
    </row>
    <row r="85" spans="1:9" ht="12.75">
      <c r="A85" s="25" t="s">
        <v>54</v>
      </c>
      <c r="C85" s="26">
        <f>SUM(C80:C84)</f>
        <v>1250</v>
      </c>
      <c r="E85" s="32">
        <f>SUM(E80:E84)</f>
        <v>791.63</v>
      </c>
      <c r="F85" s="27"/>
      <c r="G85" s="28">
        <f t="shared" si="4"/>
        <v>0.633304</v>
      </c>
      <c r="I85" s="26">
        <f>SUM(I80:I84)</f>
        <v>1200</v>
      </c>
    </row>
    <row r="86" ht="12.75">
      <c r="E86" s="44"/>
    </row>
    <row r="87" spans="3:7" ht="12.75">
      <c r="C87" s="2"/>
      <c r="E87" s="38"/>
      <c r="G87" s="2"/>
    </row>
    <row r="88" spans="3:9" ht="13.5" thickBot="1">
      <c r="C88" s="39"/>
      <c r="E88" s="45"/>
      <c r="F88" s="40"/>
      <c r="G88" s="41"/>
      <c r="H88" s="11"/>
      <c r="I88" s="45"/>
    </row>
    <row r="89" spans="1:12" ht="12.75">
      <c r="A89" s="25" t="s">
        <v>62</v>
      </c>
      <c r="C89" s="26">
        <f>SUM(+C28+C30+C36+C52+C69+C77+C85)</f>
        <v>53630</v>
      </c>
      <c r="E89" s="32">
        <f>+E28+E30+E36+E52+E69+E77+E85</f>
        <v>49642.42999999999</v>
      </c>
      <c r="F89" s="27"/>
      <c r="G89" s="28">
        <f>+E89/C89</f>
        <v>0.9256466529927279</v>
      </c>
      <c r="I89" s="26">
        <f>SUM(+I28+I30+I36+I52+I69+I77+I85)</f>
        <v>61785.200000000004</v>
      </c>
      <c r="L89" s="38"/>
    </row>
    <row r="90" spans="1:9" ht="12.75">
      <c r="A90" s="25" t="s">
        <v>63</v>
      </c>
      <c r="C90" s="26">
        <v>63715</v>
      </c>
      <c r="E90" s="32">
        <f>E20</f>
        <v>63737</v>
      </c>
      <c r="F90" s="27"/>
      <c r="G90" s="28">
        <f>+E90/C90</f>
        <v>1.0003452876088834</v>
      </c>
      <c r="I90" s="26">
        <f>I20</f>
        <v>65515</v>
      </c>
    </row>
    <row r="91" spans="1:9" ht="13.5" thickBot="1">
      <c r="A91" s="25"/>
      <c r="C91" s="39"/>
      <c r="E91" s="45"/>
      <c r="F91" s="40"/>
      <c r="G91" s="41"/>
      <c r="H91" s="11"/>
      <c r="I91" s="45"/>
    </row>
    <row r="92" spans="1:9" ht="12.75">
      <c r="A92" s="25"/>
      <c r="C92" s="26"/>
      <c r="E92" s="32"/>
      <c r="F92" s="40"/>
      <c r="G92" s="40"/>
      <c r="H92" s="11"/>
      <c r="I92" s="32"/>
    </row>
    <row r="93" spans="1:9" ht="12.75">
      <c r="A93" s="25"/>
      <c r="C93" s="26"/>
      <c r="E93" s="32"/>
      <c r="F93" s="40"/>
      <c r="G93" s="40"/>
      <c r="H93" s="11"/>
      <c r="I93" s="32"/>
    </row>
    <row r="94" spans="1:9" ht="12.75">
      <c r="A94" s="25" t="s">
        <v>65</v>
      </c>
      <c r="C94" s="46">
        <f>C90-C89</f>
        <v>10085</v>
      </c>
      <c r="E94" s="46">
        <f>E90-E89</f>
        <v>14094.570000000007</v>
      </c>
      <c r="F94" s="40"/>
      <c r="G94" s="40"/>
      <c r="H94" s="11"/>
      <c r="I94" s="46">
        <f>I90-I89</f>
        <v>3729.7999999999956</v>
      </c>
    </row>
    <row r="95" spans="1:9" ht="12.75">
      <c r="A95" s="25"/>
      <c r="C95" s="26"/>
      <c r="E95" s="32"/>
      <c r="F95" s="40"/>
      <c r="G95" s="40"/>
      <c r="H95" s="11"/>
      <c r="I95" s="32"/>
    </row>
    <row r="96" spans="1:9" ht="12.75">
      <c r="A96" s="57"/>
      <c r="C96" s="26"/>
      <c r="E96" s="32"/>
      <c r="F96" s="40"/>
      <c r="G96" s="40"/>
      <c r="H96" s="11"/>
      <c r="I96" s="32"/>
    </row>
    <row r="97" spans="1:11" ht="12.75">
      <c r="A97" s="42"/>
      <c r="C97" s="2"/>
      <c r="E97" s="2"/>
      <c r="K97" s="2"/>
    </row>
    <row r="98" spans="1:9" ht="12.75">
      <c r="A98" s="61"/>
      <c r="B98" s="61"/>
      <c r="C98" s="61"/>
      <c r="D98" s="61"/>
      <c r="E98" s="61"/>
      <c r="F98" s="61"/>
      <c r="G98" s="61"/>
      <c r="H98" s="61"/>
      <c r="I98" s="61"/>
    </row>
    <row r="99" spans="1:5" ht="12.75">
      <c r="A99" s="42"/>
      <c r="C99" s="2"/>
      <c r="E99" s="2"/>
    </row>
    <row r="100" spans="1:9" ht="12.75">
      <c r="A100" s="42"/>
      <c r="B100" s="42"/>
      <c r="C100" s="42"/>
      <c r="D100" s="42"/>
      <c r="E100" s="50"/>
      <c r="F100" s="42"/>
      <c r="G100" s="56"/>
      <c r="H100" s="42"/>
      <c r="I100" s="42"/>
    </row>
    <row r="101" spans="3:5" ht="12.75">
      <c r="C101" s="2"/>
      <c r="E101" s="2"/>
    </row>
    <row r="102" spans="3:5" ht="12.75">
      <c r="C102" s="2"/>
      <c r="E102" s="2"/>
    </row>
    <row r="103" spans="3:5" ht="12.75">
      <c r="C103" s="2"/>
      <c r="E103" s="2"/>
    </row>
    <row r="104" spans="2:5" ht="12.75">
      <c r="B104" s="33"/>
      <c r="C104" s="2"/>
      <c r="E104" s="2"/>
    </row>
    <row r="105" spans="3:7" ht="12.75">
      <c r="C105" s="2"/>
      <c r="E105" s="2"/>
      <c r="G105" s="2"/>
    </row>
    <row r="106" spans="3:7" ht="12.75">
      <c r="C106" s="2"/>
      <c r="E106" s="15"/>
      <c r="G106" s="2"/>
    </row>
    <row r="108" spans="3:7" ht="12.75">
      <c r="C108" s="2"/>
      <c r="E108" s="2"/>
      <c r="G108" s="2"/>
    </row>
    <row r="109" spans="3:7" ht="12.75">
      <c r="C109" s="2"/>
      <c r="E109" s="2"/>
      <c r="G109" s="2"/>
    </row>
    <row r="110" spans="3:7" ht="12.75">
      <c r="C110" s="2"/>
      <c r="E110" s="2"/>
      <c r="G110" s="2"/>
    </row>
    <row r="111" spans="3:7" ht="12.75">
      <c r="C111" s="2"/>
      <c r="E111" s="2"/>
      <c r="G111" s="2"/>
    </row>
    <row r="112" spans="3:7" ht="12.75">
      <c r="C112" s="2"/>
      <c r="G112" s="2"/>
    </row>
    <row r="113" spans="3:7" ht="12.75">
      <c r="C113" s="2"/>
      <c r="E113" s="2"/>
      <c r="G113" s="2"/>
    </row>
    <row r="114" spans="3:7" ht="12.75">
      <c r="C114" s="2"/>
      <c r="E114" s="2"/>
      <c r="G114" s="2"/>
    </row>
    <row r="115" spans="3:7" ht="12.75">
      <c r="C115" s="2"/>
      <c r="E115" s="2"/>
      <c r="G115" s="2"/>
    </row>
    <row r="116" spans="3:7" ht="12.75">
      <c r="C116" s="2"/>
      <c r="E116" s="2"/>
      <c r="G116" s="2"/>
    </row>
    <row r="117" spans="3:5" ht="12.75">
      <c r="C117" s="2"/>
      <c r="E117" s="2"/>
    </row>
    <row r="118" spans="3:7" ht="12.75">
      <c r="C118" s="2"/>
      <c r="E118" s="2"/>
      <c r="G118" s="2"/>
    </row>
    <row r="119" spans="3:7" ht="12.75">
      <c r="C119" s="2"/>
      <c r="E119" s="2"/>
      <c r="G119" s="2"/>
    </row>
    <row r="120" spans="3:7" ht="12.75">
      <c r="C120" s="2"/>
      <c r="E120" s="2"/>
      <c r="G120" s="2"/>
    </row>
    <row r="121" spans="3:7" ht="12.75">
      <c r="C121" s="2"/>
      <c r="E121" s="2"/>
      <c r="G121" s="2"/>
    </row>
    <row r="122" spans="3:5" ht="12.75">
      <c r="C122" s="2"/>
      <c r="E122" s="2"/>
    </row>
    <row r="123" spans="3:7" ht="12.75">
      <c r="C123" s="2"/>
      <c r="E123" s="2"/>
      <c r="G123" s="2"/>
    </row>
    <row r="124" spans="3:5" ht="12.75">
      <c r="C124" s="2"/>
      <c r="E124" s="2"/>
    </row>
    <row r="125" spans="3:5" ht="12.75">
      <c r="C125" s="2"/>
      <c r="E125" s="2"/>
    </row>
    <row r="126" spans="3:5" ht="12.75">
      <c r="C126" s="2"/>
      <c r="E126" s="2"/>
    </row>
    <row r="127" spans="3:5" ht="12.75">
      <c r="C127" s="2"/>
      <c r="E127" s="2"/>
    </row>
    <row r="128" spans="3:7" ht="12.75">
      <c r="C128" s="2"/>
      <c r="E128" s="2"/>
      <c r="G128" s="2"/>
    </row>
    <row r="129" spans="3:7" ht="12.75">
      <c r="C129" s="2"/>
      <c r="E129" s="2"/>
      <c r="G129" s="2"/>
    </row>
    <row r="130" spans="3:5" ht="12.75">
      <c r="C130" s="2"/>
      <c r="E130" s="2"/>
    </row>
    <row r="131" spans="3:7" ht="12.75">
      <c r="C131" s="2"/>
      <c r="E131" s="2"/>
      <c r="G131" s="2"/>
    </row>
    <row r="132" spans="3:7" ht="12.75">
      <c r="C132" s="2"/>
      <c r="E132" s="2"/>
      <c r="G132" s="2"/>
    </row>
    <row r="133" spans="3:7" ht="12.75">
      <c r="C133" s="2"/>
      <c r="E133" s="2"/>
      <c r="G133" s="2"/>
    </row>
    <row r="134" spans="3:5" ht="12.75">
      <c r="C134" s="2"/>
      <c r="E134" s="2"/>
    </row>
    <row r="135" spans="3:7" ht="12.75">
      <c r="C135" s="2"/>
      <c r="E135" s="2"/>
      <c r="G135" s="2"/>
    </row>
    <row r="136" spans="3:7" ht="12.75">
      <c r="C136" s="2"/>
      <c r="E136" s="2"/>
      <c r="G136" s="2"/>
    </row>
    <row r="137" spans="3:7" ht="12.75">
      <c r="C137" s="2"/>
      <c r="E137" s="2"/>
      <c r="G137" s="2"/>
    </row>
    <row r="138" spans="3:7" ht="12.75">
      <c r="C138" s="2"/>
      <c r="E138" s="2"/>
      <c r="G138" s="2"/>
    </row>
    <row r="139" spans="3:5" ht="12.75">
      <c r="C139" s="2"/>
      <c r="E139" s="2"/>
    </row>
    <row r="140" spans="3:7" ht="12.75">
      <c r="C140" s="2"/>
      <c r="E140" s="2"/>
      <c r="G140" s="2"/>
    </row>
    <row r="141" spans="3:7" ht="12.75">
      <c r="C141" s="2"/>
      <c r="E141" s="2"/>
      <c r="G141" s="2"/>
    </row>
    <row r="142" spans="3:7" ht="12.75">
      <c r="C142" s="2"/>
      <c r="E142" s="2"/>
      <c r="G142" s="2"/>
    </row>
    <row r="143" spans="3:7" ht="12.75">
      <c r="C143" s="2"/>
      <c r="E143" s="2"/>
      <c r="G143" s="2"/>
    </row>
    <row r="144" spans="3:7" ht="12.75">
      <c r="C144" s="2"/>
      <c r="E144" s="2"/>
      <c r="G144" s="2"/>
    </row>
    <row r="145" spans="3:7" ht="12.75">
      <c r="C145" s="2"/>
      <c r="E145" s="2"/>
      <c r="G145" s="2"/>
    </row>
    <row r="146" spans="3:7" ht="12.75">
      <c r="C146" s="2"/>
      <c r="E146" s="2"/>
      <c r="G146" s="2"/>
    </row>
    <row r="147" spans="3:7" ht="12.75">
      <c r="C147" s="2"/>
      <c r="E147" s="2"/>
      <c r="G147" s="2"/>
    </row>
    <row r="148" spans="3:7" ht="12.75">
      <c r="C148" s="2"/>
      <c r="E148" s="2"/>
      <c r="G148" s="2"/>
    </row>
    <row r="149" spans="3:5" ht="12.75">
      <c r="C149" s="2"/>
      <c r="E149" s="2"/>
    </row>
    <row r="150" ht="12.75">
      <c r="E150" s="2"/>
    </row>
    <row r="151" spans="3:7" ht="12.75">
      <c r="C151" s="2"/>
      <c r="E151" s="2"/>
      <c r="G151" s="2"/>
    </row>
  </sheetData>
  <sheetProtection/>
  <mergeCells count="2">
    <mergeCell ref="A98:I98"/>
    <mergeCell ref="A61:C61"/>
  </mergeCells>
  <printOptions/>
  <pageMargins left="0.77" right="0.5" top="0.5" bottom="0.55" header="0.5" footer="0.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Lisha Klaiber</dc:creator>
  <cp:keywords/>
  <dc:description/>
  <cp:lastModifiedBy>ChurchOffice</cp:lastModifiedBy>
  <cp:lastPrinted>2018-10-13T15:24:17Z</cp:lastPrinted>
  <dcterms:created xsi:type="dcterms:W3CDTF">2009-09-11T11:50:34Z</dcterms:created>
  <dcterms:modified xsi:type="dcterms:W3CDTF">2018-10-24T18:13:26Z</dcterms:modified>
  <cp:category/>
  <cp:version/>
  <cp:contentType/>
  <cp:contentStatus/>
</cp:coreProperties>
</file>